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oel GARBE Formation\Freelance\"/>
    </mc:Choice>
  </mc:AlternateContent>
  <bookViews>
    <workbookView xWindow="240" yWindow="75" windowWidth="18855" windowHeight="11760"/>
  </bookViews>
  <sheets>
    <sheet name="Feuil1" sheetId="1" r:id="rId1"/>
  </sheets>
  <definedNames>
    <definedName name="Ecart">OFFSET(Feuil1!$A$3,0,(Feuil1!$C$15-1)*3+3,9,1)</definedName>
    <definedName name="Jojo">OFFSET(Feuil1!$A$3,0,(Feuil1!$C$15-1)*3+2,9,1)</definedName>
    <definedName name="Objectif">OFFSET(Feuil1!$A$3,0,(Feuil1!$C$15-1)*3+1,9,1)</definedName>
  </definedNames>
  <calcPr calcId="152511"/>
</workbook>
</file>

<file path=xl/calcChain.xml><?xml version="1.0" encoding="utf-8"?>
<calcChain xmlns="http://schemas.openxmlformats.org/spreadsheetml/2006/main">
  <c r="E15" i="1" l="1"/>
  <c r="D20" i="1"/>
  <c r="E20" i="1"/>
  <c r="F20" i="1"/>
  <c r="D21" i="1"/>
  <c r="E21" i="1"/>
  <c r="F21" i="1"/>
  <c r="D22" i="1"/>
  <c r="E22" i="1"/>
  <c r="F22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E19" i="1"/>
  <c r="F19" i="1"/>
  <c r="D19" i="1"/>
  <c r="D18" i="1"/>
  <c r="E18" i="1"/>
  <c r="F18" i="1"/>
  <c r="C18" i="1"/>
  <c r="O4" i="1"/>
  <c r="P4" i="1" s="1"/>
  <c r="O5" i="1"/>
  <c r="R5" i="1" s="1"/>
  <c r="O6" i="1"/>
  <c r="P6" i="1" s="1"/>
  <c r="O7" i="1"/>
  <c r="R7" i="1" s="1"/>
  <c r="O8" i="1"/>
  <c r="R8" i="1" s="1"/>
  <c r="O9" i="1"/>
  <c r="R9" i="1" s="1"/>
  <c r="O10" i="1"/>
  <c r="R10" i="1" s="1"/>
  <c r="O11" i="1"/>
  <c r="O3" i="1"/>
  <c r="R3" i="1" s="1"/>
  <c r="L4" i="1"/>
  <c r="L5" i="1"/>
  <c r="M5" i="1" s="1"/>
  <c r="L6" i="1"/>
  <c r="L7" i="1"/>
  <c r="M7" i="1" s="1"/>
  <c r="L8" i="1"/>
  <c r="L9" i="1"/>
  <c r="M9" i="1" s="1"/>
  <c r="L10" i="1"/>
  <c r="L11" i="1"/>
  <c r="M11" i="1" s="1"/>
  <c r="L3" i="1"/>
  <c r="I4" i="1"/>
  <c r="J4" i="1" s="1"/>
  <c r="I5" i="1"/>
  <c r="I6" i="1"/>
  <c r="J6" i="1" s="1"/>
  <c r="I7" i="1"/>
  <c r="I8" i="1"/>
  <c r="J8" i="1" s="1"/>
  <c r="I9" i="1"/>
  <c r="I10" i="1"/>
  <c r="J10" i="1" s="1"/>
  <c r="I11" i="1"/>
  <c r="I3" i="1"/>
  <c r="J3" i="1" s="1"/>
  <c r="F4" i="1"/>
  <c r="F5" i="1"/>
  <c r="G5" i="1" s="1"/>
  <c r="F6" i="1"/>
  <c r="F7" i="1"/>
  <c r="G7" i="1" s="1"/>
  <c r="F8" i="1"/>
  <c r="F9" i="1"/>
  <c r="G9" i="1" s="1"/>
  <c r="F10" i="1"/>
  <c r="F11" i="1"/>
  <c r="G11" i="1" s="1"/>
  <c r="F3" i="1"/>
  <c r="Q4" i="1"/>
  <c r="Q3" i="1"/>
  <c r="N4" i="1"/>
  <c r="N5" i="1"/>
  <c r="Q5" i="1" s="1"/>
  <c r="N6" i="1"/>
  <c r="Q6" i="1" s="1"/>
  <c r="N7" i="1"/>
  <c r="Q7" i="1" s="1"/>
  <c r="N8" i="1"/>
  <c r="Q8" i="1" s="1"/>
  <c r="N9" i="1"/>
  <c r="Q9" i="1" s="1"/>
  <c r="N10" i="1"/>
  <c r="Q10" i="1" s="1"/>
  <c r="N11" i="1"/>
  <c r="Q11" i="1" s="1"/>
  <c r="N3" i="1"/>
  <c r="K4" i="1"/>
  <c r="K5" i="1"/>
  <c r="K6" i="1"/>
  <c r="K7" i="1"/>
  <c r="K8" i="1"/>
  <c r="K9" i="1"/>
  <c r="K10" i="1"/>
  <c r="K11" i="1"/>
  <c r="K3" i="1"/>
  <c r="M3" i="1" s="1"/>
  <c r="H4" i="1"/>
  <c r="H5" i="1"/>
  <c r="H6" i="1"/>
  <c r="H7" i="1"/>
  <c r="H8" i="1"/>
  <c r="H9" i="1"/>
  <c r="H10" i="1"/>
  <c r="H11" i="1"/>
  <c r="H3" i="1"/>
  <c r="E4" i="1"/>
  <c r="E5" i="1"/>
  <c r="E6" i="1"/>
  <c r="E7" i="1"/>
  <c r="E8" i="1"/>
  <c r="E9" i="1"/>
  <c r="E10" i="1"/>
  <c r="E11" i="1"/>
  <c r="E3" i="1"/>
  <c r="G3" i="1" s="1"/>
  <c r="D4" i="1"/>
  <c r="D5" i="1"/>
  <c r="D6" i="1"/>
  <c r="D7" i="1"/>
  <c r="D8" i="1"/>
  <c r="D9" i="1"/>
  <c r="D10" i="1"/>
  <c r="D11" i="1"/>
  <c r="D3" i="1"/>
  <c r="S3" i="1" l="1"/>
  <c r="G8" i="1"/>
  <c r="G6" i="1"/>
  <c r="G4" i="1"/>
  <c r="J11" i="1"/>
  <c r="J7" i="1"/>
  <c r="J5" i="1"/>
  <c r="M6" i="1"/>
  <c r="M4" i="1"/>
  <c r="P11" i="1"/>
  <c r="R11" i="1"/>
  <c r="S7" i="1"/>
  <c r="S9" i="1"/>
  <c r="S11" i="1"/>
  <c r="S5" i="1"/>
  <c r="S10" i="1"/>
  <c r="S8" i="1"/>
  <c r="P3" i="1"/>
  <c r="P5" i="1"/>
  <c r="P7" i="1"/>
  <c r="P9" i="1"/>
  <c r="G10" i="1"/>
  <c r="G12" i="1" s="1"/>
  <c r="J9" i="1"/>
  <c r="M10" i="1"/>
  <c r="M12" i="1" s="1"/>
  <c r="M8" i="1"/>
  <c r="R6" i="1"/>
  <c r="S6" i="1" s="1"/>
  <c r="R4" i="1"/>
  <c r="S4" i="1" s="1"/>
  <c r="P8" i="1"/>
  <c r="P10" i="1"/>
  <c r="J12" i="1"/>
  <c r="D12" i="1"/>
  <c r="S12" i="1" l="1"/>
  <c r="P12" i="1"/>
</calcChain>
</file>

<file path=xl/sharedStrings.xml><?xml version="1.0" encoding="utf-8"?>
<sst xmlns="http://schemas.openxmlformats.org/spreadsheetml/2006/main" count="38" uniqueCount="23">
  <si>
    <t>Objectif</t>
  </si>
  <si>
    <t>réalisation</t>
  </si>
  <si>
    <t>compte</t>
  </si>
  <si>
    <t>janvier</t>
  </si>
  <si>
    <t>février</t>
  </si>
  <si>
    <t>mars</t>
  </si>
  <si>
    <t>avril</t>
  </si>
  <si>
    <t>mai</t>
  </si>
  <si>
    <t>juin</t>
  </si>
  <si>
    <t>Ecart</t>
  </si>
  <si>
    <t>ECART GLOBAL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</si>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</sst>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4" fontId="2" fillId="0" borderId="4" xfId="0" applyNumberFormat="1" applyFont="1" applyBorder="1"/>
    <xf numFmtId="4" fontId="2" fillId="0" borderId="5" xfId="0" applyNumberFormat="1" applyFont="1" applyBorder="1"/>
    <xf numFmtId="0" fontId="1" fillId="0" borderId="6" xfId="0" applyFont="1" applyBorder="1" applyAlignment="1">
      <alignment horizontal="left"/>
    </xf>
    <xf numFmtId="4" fontId="2" fillId="0" borderId="7" xfId="0" applyNumberFormat="1" applyFont="1" applyBorder="1"/>
    <xf numFmtId="4" fontId="2" fillId="0" borderId="8" xfId="0" applyNumberFormat="1" applyFont="1" applyBorder="1"/>
    <xf numFmtId="0" fontId="1" fillId="0" borderId="9" xfId="0" applyFont="1" applyBorder="1" applyAlignment="1">
      <alignment horizontal="center" vertical="center" wrapText="1"/>
    </xf>
    <xf numFmtId="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1" xfId="0" applyFont="1" applyBorder="1" applyAlignment="1">
      <alignment horizontal="center"/>
    </xf>
    <xf numFmtId="43" fontId="2" fillId="0" borderId="0" xfId="1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Feuil1!$E$15</c:f>
          <c:strCache>
            <c:ptCount val="1"/>
            <c:pt idx="0">
              <c:v>Février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Feuil1!$D$18</c:f>
              <c:strCache>
                <c:ptCount val="1"/>
                <c:pt idx="0">
                  <c:v>Objectif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Feuil1!$C$19:$C$27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Feuil1!$D$19:$D$27</c:f>
              <c:numCache>
                <c:formatCode>_(* #,##0.00_);_(* \(#,##0.00\);_(* "-"??_);_(@_)</c:formatCode>
                <c:ptCount val="9"/>
                <c:pt idx="0">
                  <c:v>714000</c:v>
                </c:pt>
                <c:pt idx="1">
                  <c:v>142800</c:v>
                </c:pt>
                <c:pt idx="2">
                  <c:v>1020000</c:v>
                </c:pt>
                <c:pt idx="3">
                  <c:v>7140000</c:v>
                </c:pt>
                <c:pt idx="4">
                  <c:v>-255000</c:v>
                </c:pt>
                <c:pt idx="5">
                  <c:v>-2499000</c:v>
                </c:pt>
                <c:pt idx="6">
                  <c:v>-8160000</c:v>
                </c:pt>
                <c:pt idx="7">
                  <c:v>-244800</c:v>
                </c:pt>
                <c:pt idx="8">
                  <c:v>-102000</c:v>
                </c:pt>
              </c:numCache>
            </c:numRef>
          </c:val>
        </c:ser>
        <c:ser>
          <c:idx val="2"/>
          <c:order val="1"/>
          <c:tx>
            <c:strRef>
              <c:f>Feuil1!$E$18</c:f>
              <c:strCache>
                <c:ptCount val="1"/>
                <c:pt idx="0">
                  <c:v>réalisation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Feuil1!$C$19:$C$27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Feuil1!$E$19:$E$27</c:f>
              <c:numCache>
                <c:formatCode>_(* #,##0.00_);_(* \(#,##0.00\);_(* "-"??_);_(@_)</c:formatCode>
                <c:ptCount val="9"/>
                <c:pt idx="0">
                  <c:v>510000</c:v>
                </c:pt>
                <c:pt idx="1">
                  <c:v>204000</c:v>
                </c:pt>
                <c:pt idx="2">
                  <c:v>867000</c:v>
                </c:pt>
                <c:pt idx="3">
                  <c:v>6120000</c:v>
                </c:pt>
                <c:pt idx="4">
                  <c:v>0</c:v>
                </c:pt>
                <c:pt idx="5">
                  <c:v>-3060000</c:v>
                </c:pt>
                <c:pt idx="6">
                  <c:v>-7650000</c:v>
                </c:pt>
                <c:pt idx="7">
                  <c:v>-122400</c:v>
                </c:pt>
                <c:pt idx="8">
                  <c:v>0</c:v>
                </c:pt>
              </c:numCache>
            </c:numRef>
          </c:val>
        </c:ser>
        <c:ser>
          <c:idx val="3"/>
          <c:order val="2"/>
          <c:tx>
            <c:strRef>
              <c:f>Feuil1!$F$18</c:f>
              <c:strCache>
                <c:ptCount val="1"/>
                <c:pt idx="0">
                  <c:v>Ecart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Feuil1!$C$19:$C$27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Feuil1!$F$19:$F$27</c:f>
              <c:numCache>
                <c:formatCode>_(* #,##0.00_);_(* \(#,##0.00\);_(* "-"??_);_(@_)</c:formatCode>
                <c:ptCount val="9"/>
                <c:pt idx="0">
                  <c:v>-204000</c:v>
                </c:pt>
                <c:pt idx="1">
                  <c:v>61200</c:v>
                </c:pt>
                <c:pt idx="2">
                  <c:v>-153000</c:v>
                </c:pt>
                <c:pt idx="3">
                  <c:v>-1020000</c:v>
                </c:pt>
                <c:pt idx="4">
                  <c:v>255000</c:v>
                </c:pt>
                <c:pt idx="5">
                  <c:v>-561000</c:v>
                </c:pt>
                <c:pt idx="6">
                  <c:v>510000</c:v>
                </c:pt>
                <c:pt idx="7">
                  <c:v>122400</c:v>
                </c:pt>
                <c:pt idx="8">
                  <c:v>102000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192088"/>
        <c:axId val="450186992"/>
      </c:barChart>
      <c:catAx>
        <c:axId val="4501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0186992"/>
        <c:crosses val="autoZero"/>
        <c:auto val="1"/>
        <c:lblAlgn val="ctr"/>
        <c:lblOffset val="100"/>
        <c:noMultiLvlLbl val="0"/>
      </c:catAx>
      <c:valAx>
        <c:axId val="450186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01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Feuil1!$E$15</c:f>
          <c:strCache>
            <c:ptCount val="1"/>
            <c:pt idx="0">
              <c:v>Février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Feuil1!$B$2</c:f>
              <c:strCache>
                <c:ptCount val="1"/>
                <c:pt idx="0">
                  <c:v>Objectif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Feuil1!$A$3:$A$11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[0]!Objectif</c:f>
              <c:numCache>
                <c:formatCode>#,##0.00</c:formatCode>
                <c:ptCount val="9"/>
                <c:pt idx="0">
                  <c:v>714000</c:v>
                </c:pt>
                <c:pt idx="1">
                  <c:v>142800</c:v>
                </c:pt>
                <c:pt idx="2">
                  <c:v>1020000</c:v>
                </c:pt>
                <c:pt idx="3">
                  <c:v>7140000</c:v>
                </c:pt>
                <c:pt idx="4">
                  <c:v>-255000</c:v>
                </c:pt>
                <c:pt idx="5">
                  <c:v>-2499000</c:v>
                </c:pt>
                <c:pt idx="6">
                  <c:v>-8160000</c:v>
                </c:pt>
                <c:pt idx="7">
                  <c:v>-244800</c:v>
                </c:pt>
                <c:pt idx="8">
                  <c:v>-102000</c:v>
                </c:pt>
              </c:numCache>
            </c:numRef>
          </c:val>
        </c:ser>
        <c:ser>
          <c:idx val="2"/>
          <c:order val="1"/>
          <c:tx>
            <c:strRef>
              <c:f>Feuil1!$C$2</c:f>
              <c:strCache>
                <c:ptCount val="1"/>
                <c:pt idx="0">
                  <c:v>réalisation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Feuil1!$A$3:$A$11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[0]!Jojo</c:f>
              <c:numCache>
                <c:formatCode>#,##0.00</c:formatCode>
                <c:ptCount val="9"/>
                <c:pt idx="0">
                  <c:v>510000</c:v>
                </c:pt>
                <c:pt idx="1">
                  <c:v>204000</c:v>
                </c:pt>
                <c:pt idx="2">
                  <c:v>867000</c:v>
                </c:pt>
                <c:pt idx="3">
                  <c:v>6120000</c:v>
                </c:pt>
                <c:pt idx="4">
                  <c:v>0</c:v>
                </c:pt>
                <c:pt idx="5">
                  <c:v>-3060000</c:v>
                </c:pt>
                <c:pt idx="6">
                  <c:v>-7650000</c:v>
                </c:pt>
                <c:pt idx="7">
                  <c:v>-122400</c:v>
                </c:pt>
                <c:pt idx="8">
                  <c:v>0</c:v>
                </c:pt>
              </c:numCache>
            </c:numRef>
          </c:val>
        </c:ser>
        <c:ser>
          <c:idx val="3"/>
          <c:order val="2"/>
          <c:tx>
            <c:strRef>
              <c:f>Feuil1!$D$2</c:f>
              <c:strCache>
                <c:ptCount val="1"/>
                <c:pt idx="0">
                  <c:v>Ecart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Feuil1!$A$3:$A$11</c:f>
              <c:numCache>
                <c:formatCode>General</c:formatCode>
                <c:ptCount val="9"/>
                <c:pt idx="0">
                  <c:v>601</c:v>
                </c:pt>
                <c:pt idx="1">
                  <c:v>602</c:v>
                </c:pt>
                <c:pt idx="2">
                  <c:v>605</c:v>
                </c:pt>
                <c:pt idx="3">
                  <c:v>607</c:v>
                </c:pt>
                <c:pt idx="4">
                  <c:v>609</c:v>
                </c:pt>
                <c:pt idx="5">
                  <c:v>701</c:v>
                </c:pt>
                <c:pt idx="6">
                  <c:v>706</c:v>
                </c:pt>
                <c:pt idx="7">
                  <c:v>707</c:v>
                </c:pt>
                <c:pt idx="8">
                  <c:v>752</c:v>
                </c:pt>
              </c:numCache>
            </c:numRef>
          </c:cat>
          <c:val>
            <c:numRef>
              <c:f>[0]!Ecart</c:f>
              <c:numCache>
                <c:formatCode>#,##0.00</c:formatCode>
                <c:ptCount val="9"/>
                <c:pt idx="0">
                  <c:v>-204000</c:v>
                </c:pt>
                <c:pt idx="1">
                  <c:v>61200</c:v>
                </c:pt>
                <c:pt idx="2">
                  <c:v>-153000</c:v>
                </c:pt>
                <c:pt idx="3">
                  <c:v>-1020000</c:v>
                </c:pt>
                <c:pt idx="4">
                  <c:v>255000</c:v>
                </c:pt>
                <c:pt idx="5">
                  <c:v>-561000</c:v>
                </c:pt>
                <c:pt idx="6">
                  <c:v>510000</c:v>
                </c:pt>
                <c:pt idx="7">
                  <c:v>122400</c:v>
                </c:pt>
                <c:pt idx="8">
                  <c:v>102000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8968352"/>
        <c:axId val="498973448"/>
      </c:barChart>
      <c:catAx>
        <c:axId val="49896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973448"/>
        <c:crosses val="autoZero"/>
        <c:auto val="1"/>
        <c:lblAlgn val="ctr"/>
        <c:lblOffset val="100"/>
        <c:noMultiLvlLbl val="0"/>
      </c:catAx>
      <c:valAx>
        <c:axId val="498973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96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Style="combo" dx="16" fmlaLink="$C$15" fmlaRange="$A$15:$A$26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14</xdr:row>
          <xdr:rowOff>9525</xdr:rowOff>
        </xdr:from>
        <xdr:to>
          <xdr:col>3</xdr:col>
          <xdr:colOff>819150</xdr:colOff>
          <xdr:row>15</xdr:row>
          <xdr:rowOff>28575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342900</xdr:colOff>
      <xdr:row>10</xdr:row>
      <xdr:rowOff>100012</xdr:rowOff>
    </xdr:from>
    <xdr:to>
      <xdr:col>10</xdr:col>
      <xdr:colOff>209550</xdr:colOff>
      <xdr:row>27</xdr:row>
      <xdr:rowOff>90487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10</xdr:row>
      <xdr:rowOff>33337</xdr:rowOff>
    </xdr:from>
    <xdr:to>
      <xdr:col>15</xdr:col>
      <xdr:colOff>285750</xdr:colOff>
      <xdr:row>27</xdr:row>
      <xdr:rowOff>23812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G29" sqref="G29"/>
    </sheetView>
  </sheetViews>
  <sheetFormatPr baseColWidth="10" defaultRowHeight="12.75" x14ac:dyDescent="0.2"/>
  <cols>
    <col min="1" max="1" width="6.5703125" style="3" bestFit="1" customWidth="1"/>
    <col min="2" max="3" width="11.42578125" style="2"/>
    <col min="4" max="6" width="12.42578125" style="2" bestFit="1" customWidth="1"/>
    <col min="7" max="16384" width="11.42578125" style="2"/>
  </cols>
  <sheetData>
    <row r="1" spans="1:19" ht="15" customHeight="1" x14ac:dyDescent="0.25">
      <c r="A1" s="2"/>
      <c r="B1" s="18" t="s">
        <v>3</v>
      </c>
      <c r="C1" s="19"/>
      <c r="D1" s="20"/>
      <c r="E1" s="17" t="s">
        <v>4</v>
      </c>
      <c r="F1" s="17"/>
      <c r="G1" s="17"/>
      <c r="H1" s="18" t="s">
        <v>5</v>
      </c>
      <c r="I1" s="21"/>
      <c r="J1" s="20"/>
      <c r="K1" s="17" t="s">
        <v>6</v>
      </c>
      <c r="L1" s="17"/>
      <c r="M1" s="5"/>
      <c r="N1" s="17" t="s">
        <v>7</v>
      </c>
      <c r="O1" s="17"/>
      <c r="P1" s="5"/>
      <c r="Q1" s="17" t="s">
        <v>8</v>
      </c>
      <c r="R1" s="17"/>
      <c r="S1" s="6"/>
    </row>
    <row r="2" spans="1:19" s="4" customFormat="1" x14ac:dyDescent="0.2">
      <c r="A2" s="15" t="s">
        <v>2</v>
      </c>
      <c r="B2" s="7" t="s">
        <v>0</v>
      </c>
      <c r="C2" s="7" t="s">
        <v>1</v>
      </c>
      <c r="D2" s="7" t="s">
        <v>9</v>
      </c>
      <c r="E2" s="7" t="s">
        <v>0</v>
      </c>
      <c r="F2" s="7" t="s">
        <v>1</v>
      </c>
      <c r="G2" s="7" t="s">
        <v>9</v>
      </c>
      <c r="H2" s="7" t="s">
        <v>0</v>
      </c>
      <c r="I2" s="7" t="s">
        <v>1</v>
      </c>
      <c r="J2" s="7" t="s">
        <v>9</v>
      </c>
      <c r="K2" s="7" t="s">
        <v>0</v>
      </c>
      <c r="L2" s="7" t="s">
        <v>1</v>
      </c>
      <c r="M2" s="7" t="s">
        <v>9</v>
      </c>
      <c r="N2" s="7" t="s">
        <v>0</v>
      </c>
      <c r="O2" s="7" t="s">
        <v>1</v>
      </c>
      <c r="P2" s="7" t="s">
        <v>9</v>
      </c>
      <c r="Q2" s="7" t="s">
        <v>0</v>
      </c>
      <c r="R2" s="7" t="s">
        <v>1</v>
      </c>
      <c r="S2" s="8" t="s">
        <v>9</v>
      </c>
    </row>
    <row r="3" spans="1:19" x14ac:dyDescent="0.2">
      <c r="A3" s="9">
        <v>601</v>
      </c>
      <c r="B3" s="10">
        <v>700000</v>
      </c>
      <c r="C3" s="10">
        <v>500000</v>
      </c>
      <c r="D3" s="10">
        <f>C3-B3</f>
        <v>-200000</v>
      </c>
      <c r="E3" s="10">
        <f>B3*1.02</f>
        <v>714000</v>
      </c>
      <c r="F3" s="10">
        <f>C3*1.02</f>
        <v>510000</v>
      </c>
      <c r="G3" s="10">
        <f>F3-E3</f>
        <v>-204000</v>
      </c>
      <c r="H3" s="10">
        <f>B3*0.95</f>
        <v>665000</v>
      </c>
      <c r="I3" s="10">
        <f>C3*1.04</f>
        <v>520000</v>
      </c>
      <c r="J3" s="10">
        <f>I3-H3</f>
        <v>-145000</v>
      </c>
      <c r="K3" s="10">
        <f>B3*1.07</f>
        <v>749000</v>
      </c>
      <c r="L3" s="10">
        <f>C3*1.03</f>
        <v>515000</v>
      </c>
      <c r="M3" s="10">
        <f>L3-K3</f>
        <v>-234000</v>
      </c>
      <c r="N3" s="10">
        <f>B3*1.005</f>
        <v>703499.99999999988</v>
      </c>
      <c r="O3" s="10">
        <f>C3*1.06</f>
        <v>530000</v>
      </c>
      <c r="P3" s="10">
        <f>O3-N3</f>
        <v>-173499.99999999988</v>
      </c>
      <c r="Q3" s="10">
        <f>N3*1.05</f>
        <v>738674.99999999988</v>
      </c>
      <c r="R3" s="10">
        <f>O3*1.02</f>
        <v>540600</v>
      </c>
      <c r="S3" s="11">
        <f>R3-Q3</f>
        <v>-198074.99999999988</v>
      </c>
    </row>
    <row r="4" spans="1:19" x14ac:dyDescent="0.2">
      <c r="A4" s="9">
        <v>602</v>
      </c>
      <c r="B4" s="10">
        <v>140000</v>
      </c>
      <c r="C4" s="10">
        <v>200000</v>
      </c>
      <c r="D4" s="10">
        <f t="shared" ref="D4:D11" si="0">C4-B4</f>
        <v>60000</v>
      </c>
      <c r="E4" s="10">
        <f t="shared" ref="E4:E11" si="1">B4*1.02</f>
        <v>142800</v>
      </c>
      <c r="F4" s="10">
        <f t="shared" ref="F4:F11" si="2">C4*1.02</f>
        <v>204000</v>
      </c>
      <c r="G4" s="10">
        <f t="shared" ref="G4:G11" si="3">F4-E4</f>
        <v>61200</v>
      </c>
      <c r="H4" s="10">
        <f t="shared" ref="H4:H11" si="4">B4*0.95</f>
        <v>133000</v>
      </c>
      <c r="I4" s="10">
        <f t="shared" ref="I4:I11" si="5">C4*1.04</f>
        <v>208000</v>
      </c>
      <c r="J4" s="10">
        <f t="shared" ref="J4:J11" si="6">I4-H4</f>
        <v>75000</v>
      </c>
      <c r="K4" s="10">
        <f t="shared" ref="K4:K11" si="7">B4*1.07</f>
        <v>149800</v>
      </c>
      <c r="L4" s="10">
        <f t="shared" ref="L4:L11" si="8">C4*1.03</f>
        <v>206000</v>
      </c>
      <c r="M4" s="10">
        <f t="shared" ref="M4:M11" si="9">L4-K4</f>
        <v>56200</v>
      </c>
      <c r="N4" s="10">
        <f t="shared" ref="N4:N11" si="10">B4*1.005</f>
        <v>140699.99999999997</v>
      </c>
      <c r="O4" s="10">
        <f t="shared" ref="O4:O11" si="11">C4*1.06</f>
        <v>212000</v>
      </c>
      <c r="P4" s="10">
        <f t="shared" ref="P4:P11" si="12">O4-N4</f>
        <v>71300.000000000029</v>
      </c>
      <c r="Q4" s="10">
        <f t="shared" ref="Q4:Q11" si="13">N4*1.05</f>
        <v>147734.99999999997</v>
      </c>
      <c r="R4" s="10">
        <f t="shared" ref="R4:R11" si="14">O4*1.02</f>
        <v>216240</v>
      </c>
      <c r="S4" s="11">
        <f t="shared" ref="S4:S11" si="15">R4-Q4</f>
        <v>68505.000000000029</v>
      </c>
    </row>
    <row r="5" spans="1:19" x14ac:dyDescent="0.2">
      <c r="A5" s="9">
        <v>605</v>
      </c>
      <c r="B5" s="10">
        <v>1000000</v>
      </c>
      <c r="C5" s="10">
        <v>850000</v>
      </c>
      <c r="D5" s="10">
        <f t="shared" si="0"/>
        <v>-150000</v>
      </c>
      <c r="E5" s="10">
        <f t="shared" si="1"/>
        <v>1020000</v>
      </c>
      <c r="F5" s="10">
        <f t="shared" si="2"/>
        <v>867000</v>
      </c>
      <c r="G5" s="10">
        <f t="shared" si="3"/>
        <v>-153000</v>
      </c>
      <c r="H5" s="10">
        <f t="shared" si="4"/>
        <v>950000</v>
      </c>
      <c r="I5" s="10">
        <f t="shared" si="5"/>
        <v>884000</v>
      </c>
      <c r="J5" s="10">
        <f t="shared" si="6"/>
        <v>-66000</v>
      </c>
      <c r="K5" s="10">
        <f t="shared" si="7"/>
        <v>1070000</v>
      </c>
      <c r="L5" s="10">
        <f t="shared" si="8"/>
        <v>875500</v>
      </c>
      <c r="M5" s="10">
        <f t="shared" si="9"/>
        <v>-194500</v>
      </c>
      <c r="N5" s="10">
        <f t="shared" si="10"/>
        <v>1004999.9999999999</v>
      </c>
      <c r="O5" s="10">
        <f t="shared" si="11"/>
        <v>901000</v>
      </c>
      <c r="P5" s="10">
        <f t="shared" si="12"/>
        <v>-103999.99999999988</v>
      </c>
      <c r="Q5" s="10">
        <f t="shared" si="13"/>
        <v>1055250</v>
      </c>
      <c r="R5" s="10">
        <f t="shared" si="14"/>
        <v>919020</v>
      </c>
      <c r="S5" s="11">
        <f t="shared" si="15"/>
        <v>-136230</v>
      </c>
    </row>
    <row r="6" spans="1:19" x14ac:dyDescent="0.2">
      <c r="A6" s="9">
        <v>607</v>
      </c>
      <c r="B6" s="10">
        <v>7000000</v>
      </c>
      <c r="C6" s="10">
        <v>6000000</v>
      </c>
      <c r="D6" s="10">
        <f t="shared" si="0"/>
        <v>-1000000</v>
      </c>
      <c r="E6" s="10">
        <f t="shared" si="1"/>
        <v>7140000</v>
      </c>
      <c r="F6" s="10">
        <f t="shared" si="2"/>
        <v>6120000</v>
      </c>
      <c r="G6" s="10">
        <f t="shared" si="3"/>
        <v>-1020000</v>
      </c>
      <c r="H6" s="10">
        <f t="shared" si="4"/>
        <v>6650000</v>
      </c>
      <c r="I6" s="10">
        <f t="shared" si="5"/>
        <v>6240000</v>
      </c>
      <c r="J6" s="10">
        <f t="shared" si="6"/>
        <v>-410000</v>
      </c>
      <c r="K6" s="10">
        <f t="shared" si="7"/>
        <v>7490000</v>
      </c>
      <c r="L6" s="10">
        <f t="shared" si="8"/>
        <v>6180000</v>
      </c>
      <c r="M6" s="10">
        <f t="shared" si="9"/>
        <v>-1310000</v>
      </c>
      <c r="N6" s="10">
        <f t="shared" si="10"/>
        <v>7034999.9999999991</v>
      </c>
      <c r="O6" s="10">
        <f t="shared" si="11"/>
        <v>6360000</v>
      </c>
      <c r="P6" s="10">
        <f t="shared" si="12"/>
        <v>-674999.99999999907</v>
      </c>
      <c r="Q6" s="10">
        <f t="shared" si="13"/>
        <v>7386749.9999999991</v>
      </c>
      <c r="R6" s="10">
        <f t="shared" si="14"/>
        <v>6487200</v>
      </c>
      <c r="S6" s="11">
        <f t="shared" si="15"/>
        <v>-899549.99999999907</v>
      </c>
    </row>
    <row r="7" spans="1:19" x14ac:dyDescent="0.2">
      <c r="A7" s="9">
        <v>609</v>
      </c>
      <c r="B7" s="10">
        <v>-250000</v>
      </c>
      <c r="C7" s="10">
        <v>0</v>
      </c>
      <c r="D7" s="10">
        <f t="shared" si="0"/>
        <v>250000</v>
      </c>
      <c r="E7" s="10">
        <f t="shared" si="1"/>
        <v>-255000</v>
      </c>
      <c r="F7" s="10">
        <f t="shared" si="2"/>
        <v>0</v>
      </c>
      <c r="G7" s="10">
        <f t="shared" si="3"/>
        <v>255000</v>
      </c>
      <c r="H7" s="10">
        <f t="shared" si="4"/>
        <v>-237500</v>
      </c>
      <c r="I7" s="10">
        <f t="shared" si="5"/>
        <v>0</v>
      </c>
      <c r="J7" s="10">
        <f t="shared" si="6"/>
        <v>237500</v>
      </c>
      <c r="K7" s="10">
        <f t="shared" si="7"/>
        <v>-267500</v>
      </c>
      <c r="L7" s="10">
        <f t="shared" si="8"/>
        <v>0</v>
      </c>
      <c r="M7" s="10">
        <f t="shared" si="9"/>
        <v>267500</v>
      </c>
      <c r="N7" s="10">
        <f t="shared" si="10"/>
        <v>-251249.99999999997</v>
      </c>
      <c r="O7" s="10">
        <f t="shared" si="11"/>
        <v>0</v>
      </c>
      <c r="P7" s="10">
        <f t="shared" si="12"/>
        <v>251249.99999999997</v>
      </c>
      <c r="Q7" s="10">
        <f t="shared" si="13"/>
        <v>-263812.5</v>
      </c>
      <c r="R7" s="10">
        <f t="shared" si="14"/>
        <v>0</v>
      </c>
      <c r="S7" s="11">
        <f t="shared" si="15"/>
        <v>263812.5</v>
      </c>
    </row>
    <row r="8" spans="1:19" x14ac:dyDescent="0.2">
      <c r="A8" s="9">
        <v>701</v>
      </c>
      <c r="B8" s="10">
        <v>-2450000</v>
      </c>
      <c r="C8" s="10">
        <v>-3000000</v>
      </c>
      <c r="D8" s="10">
        <f t="shared" si="0"/>
        <v>-550000</v>
      </c>
      <c r="E8" s="10">
        <f t="shared" si="1"/>
        <v>-2499000</v>
      </c>
      <c r="F8" s="10">
        <f t="shared" si="2"/>
        <v>-3060000</v>
      </c>
      <c r="G8" s="10">
        <f t="shared" si="3"/>
        <v>-561000</v>
      </c>
      <c r="H8" s="10">
        <f t="shared" si="4"/>
        <v>-2327500</v>
      </c>
      <c r="I8" s="10">
        <f t="shared" si="5"/>
        <v>-3120000</v>
      </c>
      <c r="J8" s="10">
        <f t="shared" si="6"/>
        <v>-792500</v>
      </c>
      <c r="K8" s="10">
        <f t="shared" si="7"/>
        <v>-2621500</v>
      </c>
      <c r="L8" s="10">
        <f t="shared" si="8"/>
        <v>-3090000</v>
      </c>
      <c r="M8" s="10">
        <f t="shared" si="9"/>
        <v>-468500</v>
      </c>
      <c r="N8" s="10">
        <f t="shared" si="10"/>
        <v>-2462249.9999999995</v>
      </c>
      <c r="O8" s="10">
        <f t="shared" si="11"/>
        <v>-3180000</v>
      </c>
      <c r="P8" s="10">
        <f t="shared" si="12"/>
        <v>-717750.00000000047</v>
      </c>
      <c r="Q8" s="10">
        <f t="shared" si="13"/>
        <v>-2585362.4999999995</v>
      </c>
      <c r="R8" s="10">
        <f t="shared" si="14"/>
        <v>-3243600</v>
      </c>
      <c r="S8" s="11">
        <f t="shared" si="15"/>
        <v>-658237.50000000047</v>
      </c>
    </row>
    <row r="9" spans="1:19" x14ac:dyDescent="0.2">
      <c r="A9" s="9">
        <v>706</v>
      </c>
      <c r="B9" s="10">
        <v>-8000000</v>
      </c>
      <c r="C9" s="10">
        <v>-7500000</v>
      </c>
      <c r="D9" s="10">
        <f t="shared" si="0"/>
        <v>500000</v>
      </c>
      <c r="E9" s="10">
        <f t="shared" si="1"/>
        <v>-8160000</v>
      </c>
      <c r="F9" s="10">
        <f t="shared" si="2"/>
        <v>-7650000</v>
      </c>
      <c r="G9" s="10">
        <f t="shared" si="3"/>
        <v>510000</v>
      </c>
      <c r="H9" s="10">
        <f t="shared" si="4"/>
        <v>-7600000</v>
      </c>
      <c r="I9" s="10">
        <f t="shared" si="5"/>
        <v>-7800000</v>
      </c>
      <c r="J9" s="10">
        <f t="shared" si="6"/>
        <v>-200000</v>
      </c>
      <c r="K9" s="10">
        <f t="shared" si="7"/>
        <v>-8560000</v>
      </c>
      <c r="L9" s="10">
        <f t="shared" si="8"/>
        <v>-7725000</v>
      </c>
      <c r="M9" s="10">
        <f t="shared" si="9"/>
        <v>835000</v>
      </c>
      <c r="N9" s="10">
        <f t="shared" si="10"/>
        <v>-8039999.9999999991</v>
      </c>
      <c r="O9" s="10">
        <f t="shared" si="11"/>
        <v>-7950000</v>
      </c>
      <c r="P9" s="10">
        <f t="shared" si="12"/>
        <v>89999.999999999069</v>
      </c>
      <c r="Q9" s="10">
        <f t="shared" si="13"/>
        <v>-8442000</v>
      </c>
      <c r="R9" s="10">
        <f t="shared" si="14"/>
        <v>-8109000</v>
      </c>
      <c r="S9" s="11">
        <f t="shared" si="15"/>
        <v>333000</v>
      </c>
    </row>
    <row r="10" spans="1:19" x14ac:dyDescent="0.2">
      <c r="A10" s="9">
        <v>707</v>
      </c>
      <c r="B10" s="10">
        <v>-240000</v>
      </c>
      <c r="C10" s="10">
        <v>-120000</v>
      </c>
      <c r="D10" s="10">
        <f t="shared" si="0"/>
        <v>120000</v>
      </c>
      <c r="E10" s="10">
        <f t="shared" si="1"/>
        <v>-244800</v>
      </c>
      <c r="F10" s="10">
        <f t="shared" si="2"/>
        <v>-122400</v>
      </c>
      <c r="G10" s="10">
        <f t="shared" si="3"/>
        <v>122400</v>
      </c>
      <c r="H10" s="10">
        <f t="shared" si="4"/>
        <v>-228000</v>
      </c>
      <c r="I10" s="10">
        <f t="shared" si="5"/>
        <v>-124800</v>
      </c>
      <c r="J10" s="10">
        <f t="shared" si="6"/>
        <v>103200</v>
      </c>
      <c r="K10" s="10">
        <f t="shared" si="7"/>
        <v>-256800.00000000003</v>
      </c>
      <c r="L10" s="10">
        <f t="shared" si="8"/>
        <v>-123600</v>
      </c>
      <c r="M10" s="10">
        <f t="shared" si="9"/>
        <v>133200.00000000003</v>
      </c>
      <c r="N10" s="10">
        <f t="shared" si="10"/>
        <v>-241199.99999999997</v>
      </c>
      <c r="O10" s="10">
        <f t="shared" si="11"/>
        <v>-127200</v>
      </c>
      <c r="P10" s="10">
        <f t="shared" si="12"/>
        <v>113999.99999999997</v>
      </c>
      <c r="Q10" s="10">
        <f t="shared" si="13"/>
        <v>-253259.99999999997</v>
      </c>
      <c r="R10" s="10">
        <f t="shared" si="14"/>
        <v>-129744</v>
      </c>
      <c r="S10" s="11">
        <f t="shared" si="15"/>
        <v>123515.99999999997</v>
      </c>
    </row>
    <row r="11" spans="1:19" x14ac:dyDescent="0.2">
      <c r="A11" s="12">
        <v>752</v>
      </c>
      <c r="B11" s="13">
        <v>-100000</v>
      </c>
      <c r="C11" s="13">
        <v>0</v>
      </c>
      <c r="D11" s="13">
        <f t="shared" si="0"/>
        <v>100000</v>
      </c>
      <c r="E11" s="13">
        <f t="shared" si="1"/>
        <v>-102000</v>
      </c>
      <c r="F11" s="13">
        <f t="shared" si="2"/>
        <v>0</v>
      </c>
      <c r="G11" s="13">
        <f t="shared" si="3"/>
        <v>102000</v>
      </c>
      <c r="H11" s="13">
        <f t="shared" si="4"/>
        <v>-95000</v>
      </c>
      <c r="I11" s="13">
        <f t="shared" si="5"/>
        <v>0</v>
      </c>
      <c r="J11" s="13">
        <f t="shared" si="6"/>
        <v>95000</v>
      </c>
      <c r="K11" s="13">
        <f t="shared" si="7"/>
        <v>-107000</v>
      </c>
      <c r="L11" s="13">
        <f t="shared" si="8"/>
        <v>0</v>
      </c>
      <c r="M11" s="13">
        <f t="shared" si="9"/>
        <v>107000</v>
      </c>
      <c r="N11" s="13">
        <f t="shared" si="10"/>
        <v>-100499.99999999999</v>
      </c>
      <c r="O11" s="13">
        <f t="shared" si="11"/>
        <v>0</v>
      </c>
      <c r="P11" s="13">
        <f t="shared" si="12"/>
        <v>100499.99999999999</v>
      </c>
      <c r="Q11" s="13">
        <f t="shared" si="13"/>
        <v>-105524.99999999999</v>
      </c>
      <c r="R11" s="13">
        <f t="shared" si="14"/>
        <v>0</v>
      </c>
      <c r="S11" s="14">
        <f t="shared" si="15"/>
        <v>105524.99999999999</v>
      </c>
    </row>
    <row r="12" spans="1:19" s="1" customFormat="1" x14ac:dyDescent="0.2">
      <c r="A12" s="3"/>
      <c r="B12" s="1" t="s">
        <v>10</v>
      </c>
      <c r="D12" s="16">
        <f>SUM(D3:D11)</f>
        <v>-870000</v>
      </c>
      <c r="G12" s="16">
        <f>SUM(G3:G11)</f>
        <v>-887400</v>
      </c>
      <c r="J12" s="16">
        <f>SUM(J3:J11)</f>
        <v>-1102800</v>
      </c>
      <c r="M12" s="16">
        <f>SUM(M3:M11)</f>
        <v>-808100</v>
      </c>
      <c r="P12" s="16">
        <f>SUM(P3:P11)</f>
        <v>-1043200.0000000002</v>
      </c>
      <c r="S12" s="16">
        <f>SUM(S3:S11)</f>
        <v>-997733.99999999953</v>
      </c>
    </row>
    <row r="15" spans="1:19" x14ac:dyDescent="0.2">
      <c r="A15" s="3" t="s">
        <v>11</v>
      </c>
      <c r="C15" s="2">
        <v>2</v>
      </c>
      <c r="E15" s="2" t="str">
        <f>INDEX(A15:A26,C15,1)</f>
        <v>Février</v>
      </c>
    </row>
    <row r="16" spans="1:19" x14ac:dyDescent="0.2">
      <c r="A16" s="3" t="s">
        <v>12</v>
      </c>
    </row>
    <row r="17" spans="1:6" x14ac:dyDescent="0.2">
      <c r="A17" s="3" t="s">
        <v>13</v>
      </c>
    </row>
    <row r="18" spans="1:6" x14ac:dyDescent="0.2">
      <c r="A18" s="3" t="s">
        <v>14</v>
      </c>
      <c r="C18" s="15" t="str">
        <f>A2</f>
        <v>compte</v>
      </c>
      <c r="D18" s="15" t="str">
        <f t="shared" ref="D18:F18" si="16">B2</f>
        <v>Objectif</v>
      </c>
      <c r="E18" s="15" t="str">
        <f t="shared" si="16"/>
        <v>réalisation</v>
      </c>
      <c r="F18" s="15" t="str">
        <f t="shared" si="16"/>
        <v>Ecart</v>
      </c>
    </row>
    <row r="19" spans="1:6" x14ac:dyDescent="0.2">
      <c r="A19" s="3" t="s">
        <v>15</v>
      </c>
      <c r="C19" s="9">
        <v>601</v>
      </c>
      <c r="D19" s="22">
        <f ca="1">OFFSET(A3,0,($C$15-1)*3+1,1,1)</f>
        <v>714000</v>
      </c>
      <c r="E19" s="22">
        <f t="shared" ref="E19:F19" ca="1" si="17">OFFSET(B3,0,($C$15-1)*3+1,1,1)</f>
        <v>510000</v>
      </c>
      <c r="F19" s="22">
        <f t="shared" ca="1" si="17"/>
        <v>-204000</v>
      </c>
    </row>
    <row r="20" spans="1:6" x14ac:dyDescent="0.2">
      <c r="A20" s="3" t="s">
        <v>16</v>
      </c>
      <c r="C20" s="9">
        <v>602</v>
      </c>
      <c r="D20" s="22">
        <f t="shared" ref="D20:D27" ca="1" si="18">OFFSET(A4,0,($C$15-1)*3+1,1,1)</f>
        <v>142800</v>
      </c>
      <c r="E20" s="22">
        <f t="shared" ref="E20:E27" ca="1" si="19">OFFSET(B4,0,($C$15-1)*3+1,1,1)</f>
        <v>204000</v>
      </c>
      <c r="F20" s="22">
        <f t="shared" ref="F20:F27" ca="1" si="20">OFFSET(C4,0,($C$15-1)*3+1,1,1)</f>
        <v>61200</v>
      </c>
    </row>
    <row r="21" spans="1:6" x14ac:dyDescent="0.2">
      <c r="A21" s="3" t="s">
        <v>17</v>
      </c>
      <c r="C21" s="9">
        <v>605</v>
      </c>
      <c r="D21" s="22">
        <f t="shared" ca="1" si="18"/>
        <v>1020000</v>
      </c>
      <c r="E21" s="22">
        <f t="shared" ca="1" si="19"/>
        <v>867000</v>
      </c>
      <c r="F21" s="22">
        <f t="shared" ca="1" si="20"/>
        <v>-153000</v>
      </c>
    </row>
    <row r="22" spans="1:6" x14ac:dyDescent="0.2">
      <c r="A22" s="3" t="s">
        <v>18</v>
      </c>
      <c r="C22" s="9">
        <v>607</v>
      </c>
      <c r="D22" s="22">
        <f t="shared" ca="1" si="18"/>
        <v>7140000</v>
      </c>
      <c r="E22" s="22">
        <f t="shared" ca="1" si="19"/>
        <v>6120000</v>
      </c>
      <c r="F22" s="22">
        <f t="shared" ca="1" si="20"/>
        <v>-1020000</v>
      </c>
    </row>
    <row r="23" spans="1:6" x14ac:dyDescent="0.2">
      <c r="A23" s="3" t="s">
        <v>19</v>
      </c>
      <c r="C23" s="9">
        <v>609</v>
      </c>
      <c r="D23" s="22">
        <f t="shared" ca="1" si="18"/>
        <v>-255000</v>
      </c>
      <c r="E23" s="22">
        <f t="shared" ca="1" si="19"/>
        <v>0</v>
      </c>
      <c r="F23" s="22">
        <f t="shared" ca="1" si="20"/>
        <v>255000</v>
      </c>
    </row>
    <row r="24" spans="1:6" x14ac:dyDescent="0.2">
      <c r="A24" s="3" t="s">
        <v>20</v>
      </c>
      <c r="C24" s="9">
        <v>701</v>
      </c>
      <c r="D24" s="22">
        <f t="shared" ca="1" si="18"/>
        <v>-2499000</v>
      </c>
      <c r="E24" s="22">
        <f t="shared" ca="1" si="19"/>
        <v>-3060000</v>
      </c>
      <c r="F24" s="22">
        <f t="shared" ca="1" si="20"/>
        <v>-561000</v>
      </c>
    </row>
    <row r="25" spans="1:6" x14ac:dyDescent="0.2">
      <c r="A25" s="3" t="s">
        <v>21</v>
      </c>
      <c r="C25" s="9">
        <v>706</v>
      </c>
      <c r="D25" s="22">
        <f t="shared" ca="1" si="18"/>
        <v>-8160000</v>
      </c>
      <c r="E25" s="22">
        <f t="shared" ca="1" si="19"/>
        <v>-7650000</v>
      </c>
      <c r="F25" s="22">
        <f t="shared" ca="1" si="20"/>
        <v>510000</v>
      </c>
    </row>
    <row r="26" spans="1:6" x14ac:dyDescent="0.2">
      <c r="A26" s="3" t="s">
        <v>22</v>
      </c>
      <c r="C26" s="9">
        <v>707</v>
      </c>
      <c r="D26" s="22">
        <f t="shared" ca="1" si="18"/>
        <v>-244800</v>
      </c>
      <c r="E26" s="22">
        <f t="shared" ca="1" si="19"/>
        <v>-122400</v>
      </c>
      <c r="F26" s="22">
        <f t="shared" ca="1" si="20"/>
        <v>122400</v>
      </c>
    </row>
    <row r="27" spans="1:6" x14ac:dyDescent="0.2">
      <c r="C27" s="12">
        <v>752</v>
      </c>
      <c r="D27" s="22">
        <f t="shared" ca="1" si="18"/>
        <v>-102000</v>
      </c>
      <c r="E27" s="22">
        <f t="shared" ca="1" si="19"/>
        <v>0</v>
      </c>
      <c r="F27" s="22">
        <f t="shared" ca="1" si="20"/>
        <v>102000</v>
      </c>
    </row>
  </sheetData>
  <mergeCells count="6">
    <mergeCell ref="Q1:R1"/>
    <mergeCell ref="E1:G1"/>
    <mergeCell ref="B1:D1"/>
    <mergeCell ref="H1:J1"/>
    <mergeCell ref="K1:L1"/>
    <mergeCell ref="N1:O1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752475</xdr:colOff>
                    <xdr:row>14</xdr:row>
                    <xdr:rowOff>9525</xdr:rowOff>
                  </from>
                  <to>
                    <xdr:col>3</xdr:col>
                    <xdr:colOff>819150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</dc:creator>
  <cp:lastModifiedBy>acer6</cp:lastModifiedBy>
  <dcterms:created xsi:type="dcterms:W3CDTF">2019-03-28T06:28:33Z</dcterms:created>
  <dcterms:modified xsi:type="dcterms:W3CDTF">2019-04-01T11:57:31Z</dcterms:modified>
</cp:coreProperties>
</file>